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reta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<sst xmlns="http://schemas.openxmlformats.org/spreadsheetml/2006/main" count="144" uniqueCount="54">
  <si>
    <t>Cretan (7-Circuit) Labyrinth Equations</t>
  </si>
  <si>
    <t>A = the width of each circuit (path).  This does not include the width of the lines that form the paths (E)</t>
  </si>
  <si>
    <t>B = the diameter of the center</t>
  </si>
  <si>
    <t>D = the vertical diameter of the entire labyrinth</t>
  </si>
  <si>
    <t>E = the width of the actual lines that form the circles and paths</t>
  </si>
  <si>
    <t>F = the vertical length of the cross</t>
  </si>
  <si>
    <t>G = the horizontal length of the cross</t>
  </si>
  <si>
    <t>Enter only one of the following values:</t>
  </si>
  <si>
    <t>Enter A:</t>
  </si>
  <si>
    <t>Enter B:</t>
  </si>
  <si>
    <t>Enter C:</t>
  </si>
  <si>
    <t>Enter D:</t>
  </si>
  <si>
    <t>Variable</t>
  </si>
  <si>
    <t>Value (m)</t>
  </si>
  <si>
    <t>A</t>
  </si>
  <si>
    <t>B</t>
  </si>
  <si>
    <t>C</t>
  </si>
  <si>
    <t>D</t>
  </si>
  <si>
    <t>E</t>
  </si>
  <si>
    <t>F</t>
  </si>
  <si>
    <t>G</t>
  </si>
  <si>
    <t>Enter E:</t>
  </si>
  <si>
    <t>Enter F:</t>
  </si>
  <si>
    <t>Enter G:</t>
  </si>
  <si>
    <t>OR</t>
  </si>
  <si>
    <t>Enter the Dimensions of the Maximum space of the Desired Labyrinth:</t>
  </si>
  <si>
    <t>Length</t>
  </si>
  <si>
    <t>Width</t>
  </si>
  <si>
    <t>Min. Value:</t>
  </si>
  <si>
    <t>Center of the Central Cross of the Labyrinth is at the coordinates:</t>
  </si>
  <si>
    <t>Horizontal:</t>
  </si>
  <si>
    <t>Vertical:</t>
  </si>
  <si>
    <t>Note:</t>
  </si>
  <si>
    <t>Instructions</t>
  </si>
  <si>
    <t>Table of Variables</t>
  </si>
  <si>
    <t>C = the horizontal diameter of the entire labyrinth</t>
  </si>
  <si>
    <t>Resulting Dimensions of Your Labyrinth:</t>
  </si>
  <si>
    <t xml:space="preserve">     This Excel file is meant to run in connection with the corresponding PowerPoint presentation.  The first step </t>
  </si>
  <si>
    <t>in the process is to determine the dimensions of the proposed labyrinth.  The spreadsheet is set up such that</t>
  </si>
  <si>
    <t>if you have a particular dimension in mind (ie. Path Width) then you can enter that value in the corresponding chart</t>
  </si>
  <si>
    <t xml:space="preserve">and the unknown values will be found.  Otherwise, you can enter the maximum dimensions of the area which the </t>
  </si>
  <si>
    <t>labyrinth will be constructed.  Only one of the charts (not including the final chart at the bottom of the spreadsheet)</t>
  </si>
  <si>
    <t xml:space="preserve">should contain numbers when finished, to ensure the dimensions will be transferred properly to the PowerPoint  </t>
  </si>
  <si>
    <t>of the area you plan to construct your labyrinth in (ie. (Horizontal</t>
  </si>
  <si>
    <t xml:space="preserve">Coordinate)m from the left edge and (Vertical Coordinate)m from the </t>
  </si>
  <si>
    <t>top edge of the designated area).</t>
  </si>
  <si>
    <t xml:space="preserve">     The coordinate measurements are from the top left hand corner</t>
  </si>
  <si>
    <t xml:space="preserve">Dr. Brian Baetz </t>
  </si>
  <si>
    <t>Nick Giles</t>
  </si>
  <si>
    <t>presentation.  When this first step is completed, open the corresponding PowerPoint and press F5 to view it.</t>
  </si>
  <si>
    <t>(When asked if you want to update all links, click the 'OK' button)</t>
  </si>
  <si>
    <t>LD</t>
  </si>
  <si>
    <t>Enter LD:</t>
  </si>
  <si>
    <t>LD = linear distance of the lines needed in order to create the labyrinth (an approximation using concentric circles)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</si>
</sst>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20" applyFont="1" applyAlignment="1" applyProtection="1">
      <alignment/>
      <protection locked="0"/>
    </xf>
    <xf numFmtId="14" fontId="1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0.140625" style="0" customWidth="1"/>
    <col min="4" max="4" width="8.7109375" style="0" bestFit="1" customWidth="1"/>
    <col min="5" max="5" width="10.57421875" style="0" customWidth="1"/>
    <col min="6" max="6" width="11.8515625" style="0" customWidth="1"/>
    <col min="7" max="7" width="8.8515625" style="0" bestFit="1" customWidth="1"/>
    <col min="8" max="8" width="9.7109375" style="0" bestFit="1" customWidth="1"/>
    <col min="10" max="10" width="9.8515625" style="0" bestFit="1" customWidth="1"/>
    <col min="11" max="11" width="14.421875" style="0" bestFit="1" customWidth="1"/>
    <col min="12" max="12" width="9.7109375" style="0" bestFit="1" customWidth="1"/>
  </cols>
  <sheetData>
    <row r="1" spans="1:11" ht="12.75">
      <c r="A1" s="1" t="s">
        <v>0</v>
      </c>
      <c r="K1" s="17">
        <v>37844</v>
      </c>
    </row>
    <row r="2" spans="1:11" ht="12.75">
      <c r="A2" s="1"/>
      <c r="K2" t="s">
        <v>47</v>
      </c>
    </row>
    <row r="3" spans="1:11" ht="12.75">
      <c r="A3" s="1"/>
      <c r="K3" t="s">
        <v>48</v>
      </c>
    </row>
    <row r="4" ht="12.75">
      <c r="A4" s="1"/>
    </row>
    <row r="5" ht="12.75">
      <c r="A5" s="1" t="s">
        <v>33</v>
      </c>
    </row>
    <row r="6" ht="12.75">
      <c r="A6" s="1"/>
    </row>
    <row r="7" ht="12.75">
      <c r="A7" s="13" t="s">
        <v>37</v>
      </c>
    </row>
    <row r="8" ht="12.75">
      <c r="A8" s="13" t="s">
        <v>38</v>
      </c>
    </row>
    <row r="9" ht="12.75">
      <c r="A9" s="13" t="s">
        <v>39</v>
      </c>
    </row>
    <row r="10" ht="12.75">
      <c r="A10" s="13" t="s">
        <v>40</v>
      </c>
    </row>
    <row r="11" ht="12.75">
      <c r="A11" s="13" t="s">
        <v>41</v>
      </c>
    </row>
    <row r="12" ht="12.75">
      <c r="A12" s="13" t="s">
        <v>42</v>
      </c>
    </row>
    <row r="13" ht="12.75">
      <c r="A13" s="13" t="s">
        <v>49</v>
      </c>
    </row>
    <row r="14" ht="12.75">
      <c r="A14" s="13" t="s">
        <v>50</v>
      </c>
    </row>
    <row r="15" ht="12.75">
      <c r="A15" s="13"/>
    </row>
    <row r="16" ht="12.75">
      <c r="A16" s="1" t="s">
        <v>34</v>
      </c>
    </row>
    <row r="18" ht="12.75">
      <c r="A18" t="s">
        <v>1</v>
      </c>
    </row>
    <row r="19" ht="12.75">
      <c r="A19" t="s">
        <v>2</v>
      </c>
    </row>
    <row r="20" ht="12.75">
      <c r="A20" t="s">
        <v>35</v>
      </c>
    </row>
    <row r="21" ht="12.75">
      <c r="A21" t="s">
        <v>3</v>
      </c>
    </row>
    <row r="22" ht="12.75">
      <c r="A22" t="s">
        <v>4</v>
      </c>
    </row>
    <row r="23" ht="12.75">
      <c r="A23" t="s">
        <v>5</v>
      </c>
    </row>
    <row r="24" ht="12.75">
      <c r="A24" t="s">
        <v>6</v>
      </c>
    </row>
    <row r="25" ht="12.75">
      <c r="A25" t="s">
        <v>53</v>
      </c>
    </row>
    <row r="46" ht="12.75">
      <c r="A46" s="1" t="s">
        <v>7</v>
      </c>
    </row>
    <row r="47" ht="12.75">
      <c r="A47" s="1"/>
    </row>
    <row r="48" spans="1:10" ht="12.75">
      <c r="A48" s="2" t="s">
        <v>8</v>
      </c>
      <c r="B48" s="3"/>
      <c r="C48" s="3"/>
      <c r="D48" s="2" t="s">
        <v>9</v>
      </c>
      <c r="E48" s="3"/>
      <c r="F48" s="3"/>
      <c r="G48" s="2" t="s">
        <v>10</v>
      </c>
      <c r="H48" s="3"/>
      <c r="I48" s="3"/>
      <c r="J48" s="2" t="s">
        <v>11</v>
      </c>
    </row>
    <row r="50" spans="1:11" ht="12.75">
      <c r="A50" s="4" t="s">
        <v>12</v>
      </c>
      <c r="B50" s="4" t="s">
        <v>13</v>
      </c>
      <c r="D50" s="4" t="s">
        <v>12</v>
      </c>
      <c r="E50" s="5" t="s">
        <v>13</v>
      </c>
      <c r="G50" s="4" t="s">
        <v>12</v>
      </c>
      <c r="H50" s="4" t="s">
        <v>13</v>
      </c>
      <c r="J50" s="4" t="s">
        <v>12</v>
      </c>
      <c r="K50" s="4" t="s">
        <v>13</v>
      </c>
    </row>
    <row r="51" spans="1:11" ht="12.75">
      <c r="A51" s="5" t="s">
        <v>14</v>
      </c>
      <c r="B51" s="14"/>
      <c r="D51" s="5" t="s">
        <v>14</v>
      </c>
      <c r="E51" s="6">
        <f>SUM(9*E52/20)</f>
        <v>0</v>
      </c>
      <c r="G51" s="5" t="s">
        <v>14</v>
      </c>
      <c r="H51" s="6">
        <f>SUM(9*H52/20)</f>
        <v>0</v>
      </c>
      <c r="J51" s="5" t="s">
        <v>14</v>
      </c>
      <c r="K51" s="6">
        <f>SUM(9*K52/20)</f>
        <v>0</v>
      </c>
    </row>
    <row r="52" spans="1:11" ht="12.75">
      <c r="A52" s="7" t="s">
        <v>15</v>
      </c>
      <c r="B52" s="6">
        <f>SUM(B53/8)</f>
        <v>0</v>
      </c>
      <c r="D52" s="7" t="s">
        <v>15</v>
      </c>
      <c r="E52" s="14"/>
      <c r="G52" s="7" t="s">
        <v>15</v>
      </c>
      <c r="H52" s="6">
        <f>SUM(H53/8)</f>
        <v>0</v>
      </c>
      <c r="J52" s="7" t="s">
        <v>15</v>
      </c>
      <c r="K52" s="6">
        <f>SUM(K53/8)</f>
        <v>0</v>
      </c>
    </row>
    <row r="53" spans="1:11" ht="12.75">
      <c r="A53" s="5" t="s">
        <v>16</v>
      </c>
      <c r="B53" s="6">
        <f>SUM(4*B54/3)</f>
        <v>0</v>
      </c>
      <c r="D53" s="5" t="s">
        <v>16</v>
      </c>
      <c r="E53" s="6">
        <f>SUM(4*E54/3)</f>
        <v>0</v>
      </c>
      <c r="G53" s="5" t="s">
        <v>16</v>
      </c>
      <c r="H53" s="14"/>
      <c r="J53" s="5" t="s">
        <v>16</v>
      </c>
      <c r="K53" s="6">
        <f>SUM(4*K54/3)</f>
        <v>0</v>
      </c>
    </row>
    <row r="54" spans="1:11" ht="12.75">
      <c r="A54" s="7" t="s">
        <v>17</v>
      </c>
      <c r="B54" s="6">
        <f>SUM(144*B55)</f>
        <v>0</v>
      </c>
      <c r="D54" s="7" t="s">
        <v>17</v>
      </c>
      <c r="E54" s="6">
        <f>SUM(144*E55)</f>
        <v>0</v>
      </c>
      <c r="G54" s="7" t="s">
        <v>17</v>
      </c>
      <c r="H54" s="6">
        <f>SUM(144*H55)</f>
        <v>0</v>
      </c>
      <c r="J54" s="7" t="s">
        <v>17</v>
      </c>
      <c r="K54" s="14"/>
    </row>
    <row r="55" spans="1:11" ht="12.75">
      <c r="A55" s="7" t="s">
        <v>18</v>
      </c>
      <c r="B55" s="6">
        <f>SUM(10*B56/432)</f>
        <v>0</v>
      </c>
      <c r="D55" s="7" t="s">
        <v>18</v>
      </c>
      <c r="E55" s="6">
        <f>SUM(10*E56/432)</f>
        <v>0</v>
      </c>
      <c r="G55" s="7" t="s">
        <v>18</v>
      </c>
      <c r="H55" s="6">
        <f>SUM(10*H56/432)</f>
        <v>0</v>
      </c>
      <c r="J55" s="7" t="s">
        <v>18</v>
      </c>
      <c r="K55" s="6">
        <f>SUM(10*K56/432)</f>
        <v>0</v>
      </c>
    </row>
    <row r="56" spans="1:11" ht="12.75">
      <c r="A56" s="7" t="s">
        <v>19</v>
      </c>
      <c r="B56" s="6">
        <f>SUM(9*B57/10)</f>
        <v>0</v>
      </c>
      <c r="D56" s="7" t="s">
        <v>19</v>
      </c>
      <c r="E56" s="6">
        <f>SUM(9*E57/10)</f>
        <v>0</v>
      </c>
      <c r="G56" s="7" t="s">
        <v>19</v>
      </c>
      <c r="H56" s="6">
        <f>SUM(9*H57/10)</f>
        <v>0</v>
      </c>
      <c r="J56" s="7" t="s">
        <v>19</v>
      </c>
      <c r="K56" s="6">
        <f>SUM(9*K57/10)</f>
        <v>0</v>
      </c>
    </row>
    <row r="57" spans="1:11" ht="12.75">
      <c r="A57" s="7" t="s">
        <v>20</v>
      </c>
      <c r="B57" s="14">
        <f>SUM(B58/47.1238898)</f>
        <v>0</v>
      </c>
      <c r="D57" s="7" t="s">
        <v>20</v>
      </c>
      <c r="E57" s="14">
        <f>SUM(E58/47.1238898)</f>
        <v>0</v>
      </c>
      <c r="G57" s="7" t="s">
        <v>20</v>
      </c>
      <c r="H57" s="14">
        <f>SUM(H58/47.1238898)</f>
        <v>0</v>
      </c>
      <c r="J57" s="7" t="s">
        <v>20</v>
      </c>
      <c r="K57" s="14">
        <f>SUM(K58/47.1238898)</f>
        <v>0</v>
      </c>
    </row>
    <row r="58" spans="1:11" ht="12.75">
      <c r="A58" s="7" t="s">
        <v>51</v>
      </c>
      <c r="B58" s="6">
        <f>SUM(251.3274123*B51)</f>
        <v>0</v>
      </c>
      <c r="D58" s="7" t="s">
        <v>51</v>
      </c>
      <c r="E58" s="6">
        <f>SUM(251.3274123*E51)</f>
        <v>0</v>
      </c>
      <c r="G58" s="7" t="s">
        <v>51</v>
      </c>
      <c r="H58" s="6">
        <f>SUM(251.3274123*H51)</f>
        <v>0</v>
      </c>
      <c r="J58" s="7" t="s">
        <v>51</v>
      </c>
      <c r="K58" s="6">
        <f>SUM(251.3274123*K51)</f>
        <v>0</v>
      </c>
    </row>
    <row r="59" spans="1:11" ht="12.75">
      <c r="A59" s="8"/>
      <c r="B59" s="9"/>
      <c r="D59" s="8"/>
      <c r="E59" s="9"/>
      <c r="G59" s="8"/>
      <c r="H59" s="9"/>
      <c r="J59" s="8"/>
      <c r="K59" s="9"/>
    </row>
    <row r="60" spans="1:11" ht="12.75">
      <c r="A60" s="10" t="s">
        <v>21</v>
      </c>
      <c r="B60" s="9"/>
      <c r="D60" s="10" t="s">
        <v>22</v>
      </c>
      <c r="E60" s="9"/>
      <c r="G60" s="10" t="s">
        <v>23</v>
      </c>
      <c r="H60" s="9"/>
      <c r="J60" s="10" t="s">
        <v>52</v>
      </c>
      <c r="K60" s="9"/>
    </row>
    <row r="61" spans="1:2" ht="12.75">
      <c r="A61" s="8"/>
      <c r="B61" s="9"/>
    </row>
    <row r="62" spans="1:11" ht="12.75">
      <c r="A62" s="4" t="s">
        <v>12</v>
      </c>
      <c r="B62" s="4" t="s">
        <v>13</v>
      </c>
      <c r="D62" s="4" t="s">
        <v>12</v>
      </c>
      <c r="E62" s="5" t="s">
        <v>13</v>
      </c>
      <c r="G62" s="4" t="s">
        <v>12</v>
      </c>
      <c r="H62" s="4" t="s">
        <v>13</v>
      </c>
      <c r="J62" s="4" t="s">
        <v>12</v>
      </c>
      <c r="K62" s="4" t="s">
        <v>13</v>
      </c>
    </row>
    <row r="63" spans="1:11" ht="12.75">
      <c r="A63" s="5" t="s">
        <v>14</v>
      </c>
      <c r="B63" s="6">
        <f>SUM(9*B64/20)</f>
        <v>0</v>
      </c>
      <c r="D63" s="5" t="s">
        <v>14</v>
      </c>
      <c r="E63" s="6">
        <f>SUM(9*E64/20)</f>
        <v>0</v>
      </c>
      <c r="G63" s="5" t="s">
        <v>14</v>
      </c>
      <c r="H63" s="6">
        <f>SUM(9*H64/20)</f>
        <v>0</v>
      </c>
      <c r="J63" s="5" t="s">
        <v>14</v>
      </c>
      <c r="K63" s="6">
        <f>SUM(9*K64/20)</f>
        <v>0</v>
      </c>
    </row>
    <row r="64" spans="1:11" ht="12.75">
      <c r="A64" s="7" t="s">
        <v>15</v>
      </c>
      <c r="B64" s="6">
        <f>SUM(B65/8)</f>
        <v>0</v>
      </c>
      <c r="D64" s="7" t="s">
        <v>15</v>
      </c>
      <c r="E64" s="6">
        <f>SUM(E65/8)</f>
        <v>0</v>
      </c>
      <c r="G64" s="7" t="s">
        <v>15</v>
      </c>
      <c r="H64" s="6">
        <f>SUM(H65/8)</f>
        <v>0</v>
      </c>
      <c r="J64" s="7" t="s">
        <v>15</v>
      </c>
      <c r="K64" s="6">
        <f>SUM(K65/8)</f>
        <v>0</v>
      </c>
    </row>
    <row r="65" spans="1:11" ht="12.75">
      <c r="A65" s="5" t="s">
        <v>16</v>
      </c>
      <c r="B65" s="6">
        <f>SUM(4*B66/3)</f>
        <v>0</v>
      </c>
      <c r="D65" s="5" t="s">
        <v>16</v>
      </c>
      <c r="E65" s="6">
        <f>SUM(4*E66/3)</f>
        <v>0</v>
      </c>
      <c r="G65" s="5" t="s">
        <v>16</v>
      </c>
      <c r="H65" s="6">
        <f>SUM(4*H66/3)</f>
        <v>0</v>
      </c>
      <c r="J65" s="5" t="s">
        <v>16</v>
      </c>
      <c r="K65" s="6">
        <f>SUM(4*K66/3)</f>
        <v>0</v>
      </c>
    </row>
    <row r="66" spans="1:11" ht="12.75">
      <c r="A66" s="7" t="s">
        <v>17</v>
      </c>
      <c r="B66" s="6">
        <f>SUM(144*B67)</f>
        <v>0</v>
      </c>
      <c r="D66" s="7" t="s">
        <v>17</v>
      </c>
      <c r="E66" s="6">
        <f>SUM(144*E67)</f>
        <v>0</v>
      </c>
      <c r="G66" s="7" t="s">
        <v>17</v>
      </c>
      <c r="H66" s="6">
        <f>SUM(144*H67)</f>
        <v>0</v>
      </c>
      <c r="J66" s="7" t="s">
        <v>17</v>
      </c>
      <c r="K66" s="6">
        <f>SUM(144*K67)</f>
        <v>0</v>
      </c>
    </row>
    <row r="67" spans="1:11" ht="12.75">
      <c r="A67" s="7" t="s">
        <v>18</v>
      </c>
      <c r="B67" s="14"/>
      <c r="D67" s="7" t="s">
        <v>18</v>
      </c>
      <c r="E67" s="6">
        <f>SUM(10*E68/432)</f>
        <v>0</v>
      </c>
      <c r="G67" s="7" t="s">
        <v>18</v>
      </c>
      <c r="H67" s="6">
        <f>SUM(10*H68/432)</f>
        <v>0</v>
      </c>
      <c r="J67" s="7" t="s">
        <v>18</v>
      </c>
      <c r="K67" s="6">
        <f>SUM(10*K68/432)</f>
        <v>0</v>
      </c>
    </row>
    <row r="68" spans="1:11" ht="12.75">
      <c r="A68" s="7" t="s">
        <v>19</v>
      </c>
      <c r="B68" s="6">
        <f>SUM(9*B69/10)</f>
        <v>0</v>
      </c>
      <c r="D68" s="7" t="s">
        <v>19</v>
      </c>
      <c r="E68" s="14"/>
      <c r="G68" s="7" t="s">
        <v>19</v>
      </c>
      <c r="H68" s="6">
        <f>SUM(9*H69/10)</f>
        <v>0</v>
      </c>
      <c r="J68" s="7" t="s">
        <v>19</v>
      </c>
      <c r="K68" s="6">
        <f>SUM(9*K69/10)</f>
        <v>0</v>
      </c>
    </row>
    <row r="69" spans="1:11" ht="12.75">
      <c r="A69" s="7" t="s">
        <v>20</v>
      </c>
      <c r="B69" s="14">
        <f>SUM(B70/47.1238898)</f>
        <v>0</v>
      </c>
      <c r="D69" s="7" t="s">
        <v>20</v>
      </c>
      <c r="E69" s="14">
        <f>SUM(E70/47.1238898)</f>
        <v>0</v>
      </c>
      <c r="G69" s="7" t="s">
        <v>20</v>
      </c>
      <c r="H69" s="14"/>
      <c r="J69" s="7" t="s">
        <v>20</v>
      </c>
      <c r="K69" s="14">
        <f>SUM(K70/47.1238898)</f>
        <v>0</v>
      </c>
    </row>
    <row r="70" spans="1:11" ht="12.75">
      <c r="A70" s="7" t="s">
        <v>51</v>
      </c>
      <c r="B70" s="6">
        <f>SUM(251.3274123*B63)</f>
        <v>0</v>
      </c>
      <c r="D70" s="7" t="s">
        <v>51</v>
      </c>
      <c r="E70" s="6">
        <f>SUM(251.3274123*E63)</f>
        <v>0</v>
      </c>
      <c r="G70" s="7" t="s">
        <v>51</v>
      </c>
      <c r="H70" s="6">
        <f>SUM(251.3274123*H63)</f>
        <v>0</v>
      </c>
      <c r="J70" s="7" t="s">
        <v>51</v>
      </c>
      <c r="K70" s="6"/>
    </row>
    <row r="71" spans="1:2" ht="12.75">
      <c r="A71" s="8"/>
      <c r="B71" s="9"/>
    </row>
    <row r="73" ht="12.75">
      <c r="C73" s="1" t="s">
        <v>24</v>
      </c>
    </row>
    <row r="75" ht="12.75">
      <c r="A75" s="1" t="s">
        <v>25</v>
      </c>
    </row>
    <row r="77" spans="1:6" ht="12.75">
      <c r="A77" s="11" t="s">
        <v>26</v>
      </c>
      <c r="B77" s="11" t="s">
        <v>27</v>
      </c>
      <c r="E77" s="4" t="s">
        <v>12</v>
      </c>
      <c r="F77" s="4" t="s">
        <v>13</v>
      </c>
    </row>
    <row r="78" spans="1:6" ht="12.75">
      <c r="A78" s="15">
        <v>0</v>
      </c>
      <c r="B78" s="15">
        <v>0</v>
      </c>
      <c r="E78" s="5" t="s">
        <v>14</v>
      </c>
      <c r="F78" s="6">
        <f>SUM(9*F79/20)</f>
        <v>0</v>
      </c>
    </row>
    <row r="79" spans="1:6" ht="12.75">
      <c r="A79" s="3"/>
      <c r="B79" s="3"/>
      <c r="E79" s="7" t="s">
        <v>15</v>
      </c>
      <c r="F79" s="6">
        <f>SUM(F80/8)</f>
        <v>0</v>
      </c>
    </row>
    <row r="80" spans="1:6" ht="12.75">
      <c r="A80" s="1" t="s">
        <v>28</v>
      </c>
      <c r="B80" s="3">
        <f>MIN(A78,B78)</f>
        <v>0</v>
      </c>
      <c r="E80" s="5" t="s">
        <v>16</v>
      </c>
      <c r="F80" s="6">
        <f>SUM(B80)</f>
        <v>0</v>
      </c>
    </row>
    <row r="81" spans="1:6" ht="12.75">
      <c r="A81" s="1"/>
      <c r="B81" s="3"/>
      <c r="E81" s="7" t="s">
        <v>17</v>
      </c>
      <c r="F81" s="6">
        <f>SUM(144*F82)</f>
        <v>0</v>
      </c>
    </row>
    <row r="82" spans="1:6" ht="12.75">
      <c r="A82" s="1"/>
      <c r="B82" s="3"/>
      <c r="E82" s="7" t="s">
        <v>18</v>
      </c>
      <c r="F82" s="6">
        <f>SUM(10*F83/432)</f>
        <v>0</v>
      </c>
    </row>
    <row r="83" spans="1:6" ht="12.75">
      <c r="A83" s="1"/>
      <c r="B83" s="3"/>
      <c r="E83" s="7" t="s">
        <v>19</v>
      </c>
      <c r="F83" s="6">
        <f>SUM(9*F84/10)</f>
        <v>0</v>
      </c>
    </row>
    <row r="84" spans="1:6" ht="12.75">
      <c r="A84" s="1"/>
      <c r="B84" s="3"/>
      <c r="E84" s="7" t="s">
        <v>20</v>
      </c>
      <c r="F84" s="14">
        <f>SUM(F85/47.1238898)</f>
        <v>0</v>
      </c>
    </row>
    <row r="85" spans="1:6" ht="12.75">
      <c r="A85" s="1"/>
      <c r="B85" s="3"/>
      <c r="E85" s="7" t="s">
        <v>51</v>
      </c>
      <c r="F85" s="6">
        <f>SUM(251.3274123*F78)</f>
        <v>0</v>
      </c>
    </row>
    <row r="86" spans="1:2" ht="12.75">
      <c r="A86" s="1"/>
      <c r="B86" s="3"/>
    </row>
    <row r="88" ht="12.75">
      <c r="A88" s="1" t="s">
        <v>36</v>
      </c>
    </row>
    <row r="90" spans="2:5" ht="12.75">
      <c r="B90" s="4" t="s">
        <v>12</v>
      </c>
      <c r="C90" s="4" t="s">
        <v>13</v>
      </c>
      <c r="E90" t="s">
        <v>29</v>
      </c>
    </row>
    <row r="91" spans="2:3" ht="12.75">
      <c r="B91" s="5" t="s">
        <v>14</v>
      </c>
      <c r="C91" s="6">
        <f>IF(B51&gt;0,B51,IF(E51&gt;0,E51,IF(H51&gt;0,H51,IF(K51&gt;0,K51,IF(B63&gt;0,B63,IF(E63&gt;0,E63,IF(H63&gt;0,H63,IF(K63&gt;0,K63,F78))))))))</f>
        <v>0</v>
      </c>
    </row>
    <row r="92" spans="2:6" ht="12.75">
      <c r="B92" s="7" t="s">
        <v>15</v>
      </c>
      <c r="C92" s="6">
        <f aca="true" t="shared" si="0" ref="C92:C98">IF(B52&gt;0,B52,IF(E52&gt;0,E52,IF(H52&gt;0,H52,IF(K52&gt;0,K52,IF(B64&gt;0,B64,IF(E64&gt;0,E64,IF(H64&gt;0,H64,IF(K64&gt;0,K64,F79))))))))</f>
        <v>0</v>
      </c>
      <c r="E92" s="1" t="s">
        <v>30</v>
      </c>
      <c r="F92">
        <f>IF(B52&gt;0,0.5359*B53,IF(E53&gt;0,0.5359*E53,IF(H54&gt;0,0.5359*H53,IF(K55&gt;0,0.5359*K53,IF(B68&gt;0,0.5359*B65,IF(E69&gt;0,0.5359*E65,IF(H68&gt;0,0.5359*H65,IF(F78&gt;0,F80*0.5359,0))))))))</f>
        <v>0</v>
      </c>
    </row>
    <row r="93" spans="2:6" ht="12.75">
      <c r="B93" s="5" t="s">
        <v>16</v>
      </c>
      <c r="C93" s="6">
        <f t="shared" si="0"/>
        <v>0</v>
      </c>
      <c r="E93" s="1" t="s">
        <v>31</v>
      </c>
      <c r="F93">
        <f>IF(B53&gt;0,0.7087*B54,IF(E54&gt;0,0.7087*E54,IF(H55&gt;0,0.7087*H54,IF(K56&gt;0,0.7087*K54,IF(B69&gt;0,0.7087*B66,IF(E69&gt;0,0.7087*E66,IF(H68&gt;0,0.7087*H66,IF(F79&gt;0,F81*0.7087,0))))))))</f>
        <v>0</v>
      </c>
    </row>
    <row r="94" spans="2:3" ht="12.75">
      <c r="B94" s="7" t="s">
        <v>17</v>
      </c>
      <c r="C94" s="6">
        <f t="shared" si="0"/>
        <v>0</v>
      </c>
    </row>
    <row r="95" spans="2:5" ht="12.75">
      <c r="B95" s="7" t="s">
        <v>18</v>
      </c>
      <c r="C95" s="6">
        <f t="shared" si="0"/>
        <v>0</v>
      </c>
      <c r="D95" s="12" t="s">
        <v>32</v>
      </c>
      <c r="E95" t="s">
        <v>46</v>
      </c>
    </row>
    <row r="96" spans="2:5" ht="12.75">
      <c r="B96" s="7" t="s">
        <v>19</v>
      </c>
      <c r="C96" s="6">
        <f t="shared" si="0"/>
        <v>0</v>
      </c>
      <c r="E96" t="s">
        <v>43</v>
      </c>
    </row>
    <row r="97" spans="2:5" ht="12.75">
      <c r="B97" s="7" t="s">
        <v>20</v>
      </c>
      <c r="C97" s="6">
        <f t="shared" si="0"/>
        <v>0</v>
      </c>
      <c r="E97" t="s">
        <v>44</v>
      </c>
    </row>
    <row r="98" spans="2:5" ht="12.75">
      <c r="B98" s="7" t="s">
        <v>51</v>
      </c>
      <c r="C98" s="6">
        <f t="shared" si="0"/>
        <v>0</v>
      </c>
      <c r="E98" t="s">
        <v>45</v>
      </c>
    </row>
    <row r="99" spans="1:2" ht="12.75">
      <c r="A99" s="8"/>
      <c r="B99" s="9"/>
    </row>
    <row r="100" ht="12.75">
      <c r="A100" s="1"/>
    </row>
    <row r="101" ht="12.75">
      <c r="A101" s="13"/>
    </row>
    <row r="102" spans="1:4" ht="15">
      <c r="A102" s="16"/>
      <c r="B102" s="16"/>
      <c r="C102" s="16"/>
      <c r="D102" s="16"/>
    </row>
  </sheetData>
  <sheetProtection password="C426" sheet="1" objects="1" scenarios="1"/>
  <printOptions/>
  <pageMargins left="0.75" right="0.75" top="1" bottom="1" header="0.5" footer="0.5"/>
  <pageSetup horizontalDpi="600" verticalDpi="600" orientation="portrait" r:id="rId3"/>
  <legacyDrawing r:id="rId2"/>
  <oleObjects>
    <oleObject progId="Paint.Picture" shapeId="5262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Mcmaster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Woodworth</cp:lastModifiedBy>
  <dcterms:created xsi:type="dcterms:W3CDTF">2003-07-30T13:12:52Z</dcterms:created>
  <dcterms:modified xsi:type="dcterms:W3CDTF">2006-03-10T18:04:51Z</dcterms:modified>
  <cp:category/>
  <cp:version/>
  <cp:contentType/>
  <cp:contentStatus/>
</cp:coreProperties>
</file>