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Chartres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<sst xmlns="http://schemas.openxmlformats.org/spreadsheetml/2006/main" count="147" uniqueCount="47">
  <si>
    <t>Chartres Labyrinth Equations</t>
  </si>
  <si>
    <t>A = the width of each circuit (path).  This does not include the width of the lines that form the paths (E)</t>
  </si>
  <si>
    <t>C = the diameter of the entire labyrinth</t>
  </si>
  <si>
    <t>D = the length of only the circuits on both sides of the center, but not counting the center itself</t>
  </si>
  <si>
    <t>E = the width of the actual lines that form the circles and paths</t>
  </si>
  <si>
    <t>Enter only one of the following values:</t>
  </si>
  <si>
    <t>Enter A:</t>
  </si>
  <si>
    <t xml:space="preserve">  </t>
  </si>
  <si>
    <t>Enter B:</t>
  </si>
  <si>
    <t>Enter C:</t>
  </si>
  <si>
    <t>Variable</t>
  </si>
  <si>
    <t>Value (m)</t>
  </si>
  <si>
    <t>A</t>
  </si>
  <si>
    <t>B</t>
  </si>
  <si>
    <t>C</t>
  </si>
  <si>
    <t>D</t>
  </si>
  <si>
    <t>E</t>
  </si>
  <si>
    <t>F</t>
  </si>
  <si>
    <t>Enter D:</t>
  </si>
  <si>
    <t>Enter E:</t>
  </si>
  <si>
    <t>Enter F:</t>
  </si>
  <si>
    <t>OR</t>
  </si>
  <si>
    <t>Enter the Dimensions of the Maximum space of the Desired Labyrinth:</t>
  </si>
  <si>
    <t>Length</t>
  </si>
  <si>
    <t>Width</t>
  </si>
  <si>
    <t>Min. Value:</t>
  </si>
  <si>
    <t>G</t>
  </si>
  <si>
    <t>Instructions</t>
  </si>
  <si>
    <t>Table of Variables</t>
  </si>
  <si>
    <t>Resulting Dimensions of Your Labyrinth:</t>
  </si>
  <si>
    <t>Enter G:</t>
  </si>
  <si>
    <t>G = the radius of the lunations (small circles surrounding the circumference of the labyrinth (excluding E))</t>
  </si>
  <si>
    <t xml:space="preserve">     This Excel file is meant to run in connection with the corresponding PowerPoint presentation.  The first step </t>
  </si>
  <si>
    <t>in the process is to determine the dimensions of the proposed labyrinth.  The spreadsheet is set up such that</t>
  </si>
  <si>
    <t>if you have a particular dimension in mind (ie. Path Width) then you can enter that value in the corresponding chart</t>
  </si>
  <si>
    <t xml:space="preserve">and the unknown values will be found.  Otherwise, you can enter the maximum dimensions of the area which the </t>
  </si>
  <si>
    <t>labyrinth will be constructed.  Only one of the charts (not including the final chart at the bottom of the spreadsheet)</t>
  </si>
  <si>
    <t xml:space="preserve">should contain numbers when finished, to ensure the dimensions will be transferred properly to the PowerPoint  </t>
  </si>
  <si>
    <t>Dr. Brian Baetz</t>
  </si>
  <si>
    <t>Nick Giles</t>
  </si>
  <si>
    <t>presentation.  When this first step is completed, open the corresponding PowerPoint and press F5 to view it.</t>
  </si>
  <si>
    <t>(When asked if you want to update all links, click the 'OK' button)</t>
  </si>
  <si>
    <t>LD</t>
  </si>
  <si>
    <t>Enter LD:</t>
  </si>
  <si>
    <t>LD = linear distance of the lines needed in order to create the labyrinth (an approximation using concentric circles)</t>
  </si>
  <si>
    <t>B = the diameter of the center element</t>
  </si>
  <si>
    <t>F = the radius of the center element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</si>
</sst>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6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2"/>
      <color indexed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5" fillId="0" borderId="0" xfId="20" applyFont="1" applyAlignment="1" applyProtection="1">
      <alignment/>
      <protection locked="0"/>
    </xf>
    <xf numFmtId="0" fontId="3" fillId="0" borderId="0" xfId="20" applyAlignment="1" applyProtection="1">
      <alignment/>
      <protection locked="0"/>
    </xf>
    <xf numFmtId="14" fontId="1" fillId="0" borderId="0" xfId="0" applyNumberFormat="1" applyFont="1" applyAlignment="1">
      <alignment horizontal="left"/>
    </xf>
    <xf numFmtId="0" fontId="0" fillId="0" borderId="2" xfId="0" applyBorder="1" applyAlignment="1">
      <alignment horizontal="center"/>
    </xf>
    <xf numFmtId="0" fontId="0" fillId="0" borderId="1" xfId="0" applyBorder="1" applyAlignment="1" applyProtection="1">
      <alignment horizontal="center"/>
      <protection/>
    </xf>
    <xf numFmtId="0" fontId="0" fillId="0" borderId="2" xfId="0" applyBorder="1" applyAlignment="1" applyProtection="1">
      <alignment horizontal="center"/>
      <protection locked="0"/>
    </xf>
    <xf numFmtId="0" fontId="2" fillId="0" borderId="0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02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2" width="9.7109375" style="0" bestFit="1" customWidth="1"/>
    <col min="4" max="4" width="8.7109375" style="0" bestFit="1" customWidth="1"/>
    <col min="5" max="5" width="9.7109375" style="0" bestFit="1" customWidth="1"/>
    <col min="7" max="7" width="8.7109375" style="0" bestFit="1" customWidth="1"/>
    <col min="8" max="8" width="9.7109375" style="0" bestFit="1" customWidth="1"/>
    <col min="11" max="11" width="13.8515625" style="0" bestFit="1" customWidth="1"/>
  </cols>
  <sheetData>
    <row r="1" spans="1:28" ht="12.75">
      <c r="A1" s="1" t="s">
        <v>0</v>
      </c>
      <c r="K1" s="17">
        <v>37844</v>
      </c>
      <c r="AA1" s="3" t="s">
        <v>10</v>
      </c>
      <c r="AB1" s="3" t="s">
        <v>11</v>
      </c>
    </row>
    <row r="2" spans="1:28" ht="12.75">
      <c r="A2" s="1"/>
      <c r="K2" t="s">
        <v>38</v>
      </c>
      <c r="AA2" s="4" t="s">
        <v>12</v>
      </c>
      <c r="AB2" s="5">
        <f aca="true" t="shared" si="0" ref="AB2:AB8">IF(B51&gt;0,B51,IF(E51&gt;0,E51,IF(H51&gt;0,H51,IF(K51&gt;0,K51,IF(B63&gt;0,B63,IF(E63&gt;0,E63,IF(H63&gt;0,H63,IF(K63&gt;0,K63,0))))))))</f>
        <v>0</v>
      </c>
    </row>
    <row r="3" spans="1:28" ht="12.75">
      <c r="A3" s="1"/>
      <c r="K3" t="s">
        <v>39</v>
      </c>
      <c r="AA3" s="10" t="s">
        <v>13</v>
      </c>
      <c r="AB3" s="5">
        <f t="shared" si="0"/>
        <v>0</v>
      </c>
    </row>
    <row r="4" spans="1:28" ht="12.75">
      <c r="A4" s="1"/>
      <c r="AA4" s="4" t="s">
        <v>14</v>
      </c>
      <c r="AB4" s="5">
        <f t="shared" si="0"/>
        <v>0</v>
      </c>
    </row>
    <row r="5" spans="1:28" ht="12.75">
      <c r="A5" s="1" t="s">
        <v>27</v>
      </c>
      <c r="AA5" s="10" t="s">
        <v>15</v>
      </c>
      <c r="AB5" s="5">
        <f t="shared" si="0"/>
        <v>0</v>
      </c>
    </row>
    <row r="6" spans="1:28" ht="12.75">
      <c r="A6" s="1"/>
      <c r="AA6" s="10" t="s">
        <v>16</v>
      </c>
      <c r="AB6" s="5">
        <f t="shared" si="0"/>
        <v>0</v>
      </c>
    </row>
    <row r="7" spans="1:28" ht="12.75">
      <c r="A7" s="11" t="s">
        <v>32</v>
      </c>
      <c r="AA7" s="10" t="s">
        <v>17</v>
      </c>
      <c r="AB7" s="5">
        <f t="shared" si="0"/>
        <v>0</v>
      </c>
    </row>
    <row r="8" spans="1:28" ht="12.75">
      <c r="A8" s="11" t="s">
        <v>33</v>
      </c>
      <c r="AA8" s="10" t="s">
        <v>26</v>
      </c>
      <c r="AB8" s="5">
        <f t="shared" si="0"/>
        <v>0</v>
      </c>
    </row>
    <row r="9" spans="1:28" ht="12.75">
      <c r="A9" s="11" t="s">
        <v>34</v>
      </c>
      <c r="AA9" s="10" t="s">
        <v>42</v>
      </c>
      <c r="AB9" s="5">
        <f>IF(B58&gt;0,B58,IF(E58&gt;0,E58,IF(H58&gt;0,H58,IF(K58&gt;0,K58,IF(B70&gt;0,B70,IF(E70&gt;0,E70,IF(H70&gt;0,H70,IF(K70&gt;0,K70,0))))))))</f>
        <v>0</v>
      </c>
    </row>
    <row r="10" ht="12.75">
      <c r="A10" s="11" t="s">
        <v>35</v>
      </c>
    </row>
    <row r="11" ht="12.75">
      <c r="A11" s="11" t="s">
        <v>36</v>
      </c>
    </row>
    <row r="12" ht="12.75">
      <c r="A12" s="11" t="s">
        <v>37</v>
      </c>
    </row>
    <row r="13" ht="12.75">
      <c r="A13" s="11" t="s">
        <v>40</v>
      </c>
    </row>
    <row r="14" ht="12.75">
      <c r="A14" s="11" t="s">
        <v>41</v>
      </c>
    </row>
    <row r="15" ht="12.75">
      <c r="A15" s="11"/>
    </row>
    <row r="16" ht="12.75">
      <c r="A16" s="1" t="s">
        <v>28</v>
      </c>
    </row>
    <row r="18" ht="12.75">
      <c r="A18" t="s">
        <v>1</v>
      </c>
    </row>
    <row r="19" ht="12.75">
      <c r="A19" t="s">
        <v>45</v>
      </c>
    </row>
    <row r="20" ht="12.75">
      <c r="A20" t="s">
        <v>2</v>
      </c>
    </row>
    <row r="21" ht="12.75">
      <c r="A21" t="s">
        <v>3</v>
      </c>
    </row>
    <row r="22" ht="12.75">
      <c r="A22" t="s">
        <v>4</v>
      </c>
    </row>
    <row r="23" ht="12.75">
      <c r="A23" t="s">
        <v>46</v>
      </c>
    </row>
    <row r="24" ht="12.75">
      <c r="A24" t="s">
        <v>31</v>
      </c>
    </row>
    <row r="25" ht="12.75">
      <c r="A25" t="s">
        <v>44</v>
      </c>
    </row>
    <row r="46" ht="12.75">
      <c r="A46" s="1" t="s">
        <v>5</v>
      </c>
    </row>
    <row r="47" ht="12.75">
      <c r="A47" s="1"/>
    </row>
    <row r="48" spans="1:11" ht="12.75">
      <c r="A48" s="2" t="s">
        <v>6</v>
      </c>
      <c r="B48" t="s">
        <v>7</v>
      </c>
      <c r="D48" s="2" t="s">
        <v>8</v>
      </c>
      <c r="G48" s="2" t="s">
        <v>9</v>
      </c>
      <c r="J48" s="7" t="s">
        <v>18</v>
      </c>
      <c r="K48" s="6"/>
    </row>
    <row r="49" spans="1:11" ht="12.75">
      <c r="A49" s="2"/>
      <c r="J49" s="6"/>
      <c r="K49" s="6"/>
    </row>
    <row r="50" spans="1:11" ht="12.75">
      <c r="A50" s="3" t="s">
        <v>10</v>
      </c>
      <c r="B50" s="3" t="s">
        <v>11</v>
      </c>
      <c r="D50" s="3" t="s">
        <v>10</v>
      </c>
      <c r="E50" s="4" t="s">
        <v>11</v>
      </c>
      <c r="G50" s="3" t="s">
        <v>10</v>
      </c>
      <c r="H50" s="4" t="s">
        <v>11</v>
      </c>
      <c r="J50" s="3" t="s">
        <v>10</v>
      </c>
      <c r="K50" s="4" t="s">
        <v>11</v>
      </c>
    </row>
    <row r="51" spans="1:11" ht="12.75">
      <c r="A51" s="5" t="s">
        <v>12</v>
      </c>
      <c r="B51" s="14"/>
      <c r="D51" s="5" t="s">
        <v>12</v>
      </c>
      <c r="E51" s="5">
        <f>SUM(27*E52/220)</f>
        <v>0</v>
      </c>
      <c r="G51" s="5" t="s">
        <v>12</v>
      </c>
      <c r="H51" s="5">
        <f>SUM(27*H52/220)</f>
        <v>0</v>
      </c>
      <c r="J51" s="5" t="s">
        <v>12</v>
      </c>
      <c r="K51" s="5">
        <f>SUM(27*K52/220)</f>
        <v>0</v>
      </c>
    </row>
    <row r="52" spans="1:11" ht="12.75">
      <c r="A52" s="5" t="s">
        <v>13</v>
      </c>
      <c r="B52" s="5">
        <f>SUM(B53/4)</f>
        <v>0</v>
      </c>
      <c r="D52" s="5" t="s">
        <v>13</v>
      </c>
      <c r="E52" s="14"/>
      <c r="G52" s="5" t="s">
        <v>13</v>
      </c>
      <c r="H52" s="5">
        <f>SUM(H53/4)</f>
        <v>0</v>
      </c>
      <c r="J52" s="5" t="s">
        <v>13</v>
      </c>
      <c r="K52" s="5">
        <f>SUM(K53/4)</f>
        <v>0</v>
      </c>
    </row>
    <row r="53" spans="1:11" ht="12.75">
      <c r="A53" s="5" t="s">
        <v>14</v>
      </c>
      <c r="B53" s="5">
        <f>SUM(4*B54/3)</f>
        <v>0</v>
      </c>
      <c r="D53" s="5" t="s">
        <v>14</v>
      </c>
      <c r="E53" s="5">
        <f>SUM(4*E54/3)</f>
        <v>0</v>
      </c>
      <c r="G53" s="5" t="s">
        <v>14</v>
      </c>
      <c r="H53" s="14"/>
      <c r="J53" s="5" t="s">
        <v>14</v>
      </c>
      <c r="K53" s="5">
        <f>SUM(4*K54/3)</f>
        <v>0</v>
      </c>
    </row>
    <row r="54" spans="1:11" ht="12.75">
      <c r="A54" s="5" t="s">
        <v>15</v>
      </c>
      <c r="B54" s="5">
        <f>SUM(220*B55)</f>
        <v>0</v>
      </c>
      <c r="D54" s="5" t="s">
        <v>15</v>
      </c>
      <c r="E54" s="5">
        <f>SUM(220*E55)</f>
        <v>0</v>
      </c>
      <c r="G54" s="5" t="s">
        <v>15</v>
      </c>
      <c r="H54" s="5">
        <f>SUM(220*H55)</f>
        <v>0</v>
      </c>
      <c r="J54" s="5" t="s">
        <v>15</v>
      </c>
      <c r="K54" s="14"/>
    </row>
    <row r="55" spans="1:11" ht="12.75">
      <c r="A55" s="5" t="s">
        <v>16</v>
      </c>
      <c r="B55" s="5">
        <f>SUM(3*B56/110)</f>
        <v>0</v>
      </c>
      <c r="D55" s="5" t="s">
        <v>16</v>
      </c>
      <c r="E55" s="5">
        <f>SUM(3*E56/110)</f>
        <v>0</v>
      </c>
      <c r="G55" s="5" t="s">
        <v>16</v>
      </c>
      <c r="H55" s="5">
        <f>SUM(3*H56/110)</f>
        <v>0</v>
      </c>
      <c r="J55" s="5" t="s">
        <v>16</v>
      </c>
      <c r="K55" s="5">
        <f>SUM(3*K56/110)</f>
        <v>0</v>
      </c>
    </row>
    <row r="56" spans="1:11" ht="12.75">
      <c r="A56" s="5" t="s">
        <v>17</v>
      </c>
      <c r="B56" s="5">
        <f>SUM((169290*B57)/32705.12072)</f>
        <v>0</v>
      </c>
      <c r="D56" s="5" t="s">
        <v>17</v>
      </c>
      <c r="E56" s="5">
        <f>SUM((169290*E57)/32705.12072)</f>
        <v>0</v>
      </c>
      <c r="G56" s="5" t="s">
        <v>17</v>
      </c>
      <c r="H56" s="5">
        <f>SUM((169290*H57)/32705.12072)</f>
        <v>0</v>
      </c>
      <c r="J56" s="5" t="s">
        <v>17</v>
      </c>
      <c r="K56" s="5">
        <f>SUM((169290*K57)/32705.12072)</f>
        <v>0</v>
      </c>
    </row>
    <row r="57" spans="1:11" s="9" customFormat="1" ht="12.75">
      <c r="A57" s="5" t="s">
        <v>26</v>
      </c>
      <c r="B57" s="5">
        <f>SUM((1211.300768*B51)/1539)</f>
        <v>0</v>
      </c>
      <c r="D57" s="5" t="s">
        <v>26</v>
      </c>
      <c r="E57" s="5">
        <f>SUM((1211.300768*E51)/1539)</f>
        <v>0</v>
      </c>
      <c r="G57" s="5" t="s">
        <v>26</v>
      </c>
      <c r="H57" s="5">
        <f>SUM((1211.300768*H51)/1539)</f>
        <v>0</v>
      </c>
      <c r="J57" s="5" t="s">
        <v>26</v>
      </c>
      <c r="K57" s="5">
        <f>SUM((1211.300768*K51)/1539)</f>
        <v>0</v>
      </c>
    </row>
    <row r="58" spans="1:11" s="9" customFormat="1" ht="12.75">
      <c r="A58" s="5" t="s">
        <v>42</v>
      </c>
      <c r="B58" s="18">
        <f>SUM(384.6705671*B51)</f>
        <v>0</v>
      </c>
      <c r="D58" s="5" t="s">
        <v>42</v>
      </c>
      <c r="E58" s="18">
        <f>SUM(384.6705671*E51)</f>
        <v>0</v>
      </c>
      <c r="G58" s="5" t="s">
        <v>42</v>
      </c>
      <c r="H58" s="18">
        <f>SUM(384.6705671*H51)</f>
        <v>0</v>
      </c>
      <c r="J58" s="5" t="s">
        <v>42</v>
      </c>
      <c r="K58" s="18">
        <f>SUM(384.6705671*K51)</f>
        <v>0</v>
      </c>
    </row>
    <row r="59" spans="1:8" ht="12.75">
      <c r="A59" s="6"/>
      <c r="B59" s="6"/>
      <c r="D59" s="6"/>
      <c r="E59" s="6"/>
      <c r="G59" s="6"/>
      <c r="H59" s="6"/>
    </row>
    <row r="60" spans="1:10" ht="12.75">
      <c r="A60" s="7" t="s">
        <v>19</v>
      </c>
      <c r="B60" s="6"/>
      <c r="D60" s="7" t="s">
        <v>20</v>
      </c>
      <c r="E60" s="6"/>
      <c r="G60" s="7" t="s">
        <v>30</v>
      </c>
      <c r="H60" s="6"/>
      <c r="J60" s="21" t="s">
        <v>43</v>
      </c>
    </row>
    <row r="61" spans="1:8" ht="12.75">
      <c r="A61" s="6"/>
      <c r="B61" s="6"/>
      <c r="D61" s="6"/>
      <c r="E61" s="6"/>
      <c r="G61" s="6"/>
      <c r="H61" s="6"/>
    </row>
    <row r="62" spans="1:11" ht="12.75">
      <c r="A62" s="3" t="s">
        <v>10</v>
      </c>
      <c r="B62" s="4" t="s">
        <v>11</v>
      </c>
      <c r="D62" s="3" t="s">
        <v>10</v>
      </c>
      <c r="E62" s="4" t="s">
        <v>11</v>
      </c>
      <c r="G62" s="3" t="s">
        <v>10</v>
      </c>
      <c r="H62" s="4" t="s">
        <v>11</v>
      </c>
      <c r="J62" s="3" t="s">
        <v>10</v>
      </c>
      <c r="K62" s="4" t="s">
        <v>11</v>
      </c>
    </row>
    <row r="63" spans="1:11" ht="12.75">
      <c r="A63" s="5" t="s">
        <v>12</v>
      </c>
      <c r="B63" s="5">
        <f>SUM(27*B64/220)</f>
        <v>0</v>
      </c>
      <c r="D63" s="5" t="s">
        <v>12</v>
      </c>
      <c r="E63" s="5">
        <f>SUM(27*E64/220)</f>
        <v>0</v>
      </c>
      <c r="G63" s="5" t="s">
        <v>12</v>
      </c>
      <c r="H63" s="5">
        <f>SUM(27*H64/220)</f>
        <v>0</v>
      </c>
      <c r="J63" s="5" t="s">
        <v>12</v>
      </c>
      <c r="K63" s="5">
        <f>SUM(27*K64/220)</f>
        <v>0</v>
      </c>
    </row>
    <row r="64" spans="1:11" ht="12.75">
      <c r="A64" s="5" t="s">
        <v>13</v>
      </c>
      <c r="B64" s="5">
        <f>SUM(B65/4)</f>
        <v>0</v>
      </c>
      <c r="D64" s="5" t="s">
        <v>13</v>
      </c>
      <c r="E64" s="5">
        <f>SUM(E65/4)</f>
        <v>0</v>
      </c>
      <c r="G64" s="5" t="s">
        <v>13</v>
      </c>
      <c r="H64" s="5">
        <f>SUM(H65/4)</f>
        <v>0</v>
      </c>
      <c r="J64" s="5" t="s">
        <v>13</v>
      </c>
      <c r="K64" s="5">
        <f>SUM(K65/4)</f>
        <v>0</v>
      </c>
    </row>
    <row r="65" spans="1:11" ht="12.75">
      <c r="A65" s="5" t="s">
        <v>14</v>
      </c>
      <c r="B65" s="5">
        <f>SUM(4*B66/3)</f>
        <v>0</v>
      </c>
      <c r="D65" s="5" t="s">
        <v>14</v>
      </c>
      <c r="E65" s="5">
        <f>SUM(4*E66/3)</f>
        <v>0</v>
      </c>
      <c r="G65" s="5" t="s">
        <v>14</v>
      </c>
      <c r="H65" s="5">
        <f>SUM(4*H66/3)</f>
        <v>0</v>
      </c>
      <c r="J65" s="5" t="s">
        <v>14</v>
      </c>
      <c r="K65" s="5">
        <f>SUM(4*K66/3)</f>
        <v>0</v>
      </c>
    </row>
    <row r="66" spans="1:11" ht="12.75">
      <c r="A66" s="5" t="s">
        <v>15</v>
      </c>
      <c r="B66" s="5">
        <f>SUM(220*B67)</f>
        <v>0</v>
      </c>
      <c r="D66" s="5" t="s">
        <v>15</v>
      </c>
      <c r="E66" s="5">
        <f>SUM(220*E67)</f>
        <v>0</v>
      </c>
      <c r="G66" s="5" t="s">
        <v>15</v>
      </c>
      <c r="H66" s="5">
        <f>SUM(220*H67)</f>
        <v>0</v>
      </c>
      <c r="J66" s="5" t="s">
        <v>15</v>
      </c>
      <c r="K66" s="5">
        <f>SUM(220*K67)</f>
        <v>0</v>
      </c>
    </row>
    <row r="67" spans="1:11" ht="12.75">
      <c r="A67" s="5" t="s">
        <v>16</v>
      </c>
      <c r="B67" s="14"/>
      <c r="D67" s="5" t="s">
        <v>16</v>
      </c>
      <c r="E67" s="5">
        <f>SUM(3*E68/110)</f>
        <v>0</v>
      </c>
      <c r="G67" s="5" t="s">
        <v>16</v>
      </c>
      <c r="H67" s="5">
        <f>SUM(3*H68/110)</f>
        <v>0</v>
      </c>
      <c r="J67" s="5" t="s">
        <v>16</v>
      </c>
      <c r="K67" s="5">
        <f>SUM(3*K68/110)</f>
        <v>0</v>
      </c>
    </row>
    <row r="68" spans="1:11" ht="12.75">
      <c r="A68" s="5" t="s">
        <v>17</v>
      </c>
      <c r="B68" s="5">
        <f>SUM((169290*B69)/32705.12072)</f>
        <v>0</v>
      </c>
      <c r="D68" s="5" t="s">
        <v>17</v>
      </c>
      <c r="E68" s="14"/>
      <c r="G68" s="5" t="s">
        <v>17</v>
      </c>
      <c r="H68" s="5">
        <f>SUM((169290*H69)/32705.12072)</f>
        <v>0</v>
      </c>
      <c r="J68" s="5" t="s">
        <v>17</v>
      </c>
      <c r="K68" s="5">
        <f>SUM((169290*K69)/32705.12072)</f>
        <v>0</v>
      </c>
    </row>
    <row r="69" spans="1:11" s="9" customFormat="1" ht="12.75">
      <c r="A69" s="5" t="s">
        <v>26</v>
      </c>
      <c r="B69" s="5">
        <f>SUM((1211.300768*B63)/1539)</f>
        <v>0</v>
      </c>
      <c r="D69" s="5" t="s">
        <v>26</v>
      </c>
      <c r="E69" s="5">
        <f>SUM((1211.300768*E63)/1539)</f>
        <v>0</v>
      </c>
      <c r="G69" s="5" t="s">
        <v>26</v>
      </c>
      <c r="H69" s="14"/>
      <c r="J69" s="5" t="s">
        <v>26</v>
      </c>
      <c r="K69" s="19">
        <f>SUM(K70*0.002046089)</f>
        <v>0</v>
      </c>
    </row>
    <row r="70" spans="1:11" s="9" customFormat="1" ht="12.75">
      <c r="A70" s="5" t="s">
        <v>42</v>
      </c>
      <c r="B70" s="18">
        <f>SUM(384.6705671*B63)</f>
        <v>0</v>
      </c>
      <c r="D70" s="5" t="s">
        <v>42</v>
      </c>
      <c r="E70" s="18">
        <f>SUM(384.6705671*E63)</f>
        <v>0</v>
      </c>
      <c r="G70" s="5" t="s">
        <v>42</v>
      </c>
      <c r="H70" s="18">
        <f>SUM(384.6705671*H63)</f>
        <v>0</v>
      </c>
      <c r="J70" s="5" t="s">
        <v>42</v>
      </c>
      <c r="K70" s="20"/>
    </row>
    <row r="71" spans="1:8" ht="12.75">
      <c r="A71" s="6"/>
      <c r="B71" s="6"/>
      <c r="D71" s="6"/>
      <c r="E71" s="6"/>
      <c r="G71" s="6"/>
      <c r="H71" s="6"/>
    </row>
    <row r="73" ht="12.75">
      <c r="C73" s="1" t="s">
        <v>21</v>
      </c>
    </row>
    <row r="75" ht="12.75">
      <c r="A75" s="1" t="s">
        <v>22</v>
      </c>
    </row>
    <row r="77" spans="1:6" ht="12.75">
      <c r="A77" s="8" t="s">
        <v>23</v>
      </c>
      <c r="B77" s="8" t="s">
        <v>24</v>
      </c>
      <c r="E77" s="3" t="s">
        <v>10</v>
      </c>
      <c r="F77" s="3" t="s">
        <v>11</v>
      </c>
    </row>
    <row r="78" spans="1:6" ht="12.75">
      <c r="A78" s="13">
        <v>0</v>
      </c>
      <c r="B78" s="13">
        <v>0</v>
      </c>
      <c r="E78" s="5" t="s">
        <v>12</v>
      </c>
      <c r="F78" s="5">
        <f>SUM(27*F79/220)</f>
        <v>0</v>
      </c>
    </row>
    <row r="79" spans="1:6" ht="12.75">
      <c r="A79" s="9"/>
      <c r="B79" s="9"/>
      <c r="E79" s="5" t="s">
        <v>13</v>
      </c>
      <c r="F79" s="5">
        <f>SUM(F80/4)</f>
        <v>0</v>
      </c>
    </row>
    <row r="80" spans="1:6" ht="12.75">
      <c r="A80" s="1" t="s">
        <v>25</v>
      </c>
      <c r="B80" s="9">
        <f>MIN(A78,B78)</f>
        <v>0</v>
      </c>
      <c r="E80" s="5" t="s">
        <v>14</v>
      </c>
      <c r="F80" s="5">
        <f>SUM(B80)</f>
        <v>0</v>
      </c>
    </row>
    <row r="81" spans="5:6" ht="12.75">
      <c r="E81" s="5" t="s">
        <v>15</v>
      </c>
      <c r="F81" s="5">
        <f>SUM(220*F82)</f>
        <v>0</v>
      </c>
    </row>
    <row r="82" spans="5:6" ht="12.75">
      <c r="E82" s="5" t="s">
        <v>16</v>
      </c>
      <c r="F82" s="5">
        <f>SUM(3*F83/110)</f>
        <v>0</v>
      </c>
    </row>
    <row r="83" spans="5:12" ht="12.75">
      <c r="E83" s="5" t="s">
        <v>17</v>
      </c>
      <c r="F83" s="5">
        <f>SUM(110*F78/27)</f>
        <v>0</v>
      </c>
      <c r="L83" s="6"/>
    </row>
    <row r="84" spans="5:6" ht="12.75">
      <c r="E84" s="5" t="s">
        <v>26</v>
      </c>
      <c r="F84" s="5">
        <f>SUM((1211.300768*F78)/1539)</f>
        <v>0</v>
      </c>
    </row>
    <row r="85" spans="5:6" ht="12.75">
      <c r="E85" s="5" t="s">
        <v>42</v>
      </c>
      <c r="F85" s="18">
        <f>SUM(384.6705671*F78)</f>
        <v>0</v>
      </c>
    </row>
    <row r="87" ht="12.75">
      <c r="A87" s="1" t="s">
        <v>29</v>
      </c>
    </row>
    <row r="89" spans="2:3" ht="12.75">
      <c r="B89" s="3" t="s">
        <v>10</v>
      </c>
      <c r="C89" s="3" t="s">
        <v>11</v>
      </c>
    </row>
    <row r="90" spans="2:3" ht="12.75">
      <c r="B90" s="4" t="s">
        <v>12</v>
      </c>
      <c r="C90" s="5">
        <f aca="true" t="shared" si="1" ref="C90:C97">IF(AB2&gt;0,AB2,IF(F78&gt;0,F78,0))</f>
        <v>0</v>
      </c>
    </row>
    <row r="91" spans="2:3" ht="12.75">
      <c r="B91" s="10" t="s">
        <v>13</v>
      </c>
      <c r="C91" s="5">
        <f t="shared" si="1"/>
        <v>0</v>
      </c>
    </row>
    <row r="92" spans="2:3" ht="12.75">
      <c r="B92" s="4" t="s">
        <v>14</v>
      </c>
      <c r="C92" s="5">
        <f t="shared" si="1"/>
        <v>0</v>
      </c>
    </row>
    <row r="93" spans="2:3" ht="12.75">
      <c r="B93" s="10" t="s">
        <v>15</v>
      </c>
      <c r="C93" s="5">
        <f t="shared" si="1"/>
        <v>0</v>
      </c>
    </row>
    <row r="94" spans="2:3" ht="12.75">
      <c r="B94" s="10" t="s">
        <v>16</v>
      </c>
      <c r="C94" s="5">
        <f t="shared" si="1"/>
        <v>0</v>
      </c>
    </row>
    <row r="95" spans="2:3" ht="12.75">
      <c r="B95" s="10" t="s">
        <v>17</v>
      </c>
      <c r="C95" s="5">
        <f t="shared" si="1"/>
        <v>0</v>
      </c>
    </row>
    <row r="96" spans="2:3" ht="12.75">
      <c r="B96" s="10" t="s">
        <v>26</v>
      </c>
      <c r="C96" s="5">
        <f t="shared" si="1"/>
        <v>0</v>
      </c>
    </row>
    <row r="97" spans="2:3" ht="12.75">
      <c r="B97" s="10" t="s">
        <v>42</v>
      </c>
      <c r="C97" s="5">
        <f t="shared" si="1"/>
        <v>0</v>
      </c>
    </row>
    <row r="98" spans="2:3" ht="12.75">
      <c r="B98" s="12"/>
      <c r="C98" s="6"/>
    </row>
    <row r="99" spans="2:3" ht="12.75">
      <c r="B99" s="12"/>
      <c r="C99" s="6"/>
    </row>
    <row r="100" ht="12.75">
      <c r="A100" s="1"/>
    </row>
    <row r="101" ht="12.75">
      <c r="A101" s="11"/>
    </row>
    <row r="102" spans="1:4" ht="15">
      <c r="A102" s="15"/>
      <c r="B102" s="15"/>
      <c r="C102" s="15"/>
      <c r="D102" s="16"/>
    </row>
  </sheetData>
  <sheetProtection password="C426" sheet="1" objects="1" scenarios="1"/>
  <printOptions/>
  <pageMargins left="0.75" right="0.75" top="1" bottom="1" header="0.5" footer="0.5"/>
  <pageSetup horizontalDpi="600" verticalDpi="600" orientation="portrait" r:id="rId3"/>
  <legacyDrawing r:id="rId2"/>
  <oleObjects>
    <oleObject progId="Paint.Picture" shapeId="492925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Mcmaster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Woodworth</cp:lastModifiedBy>
  <dcterms:created xsi:type="dcterms:W3CDTF">2003-07-30T13:10:51Z</dcterms:created>
  <dcterms:modified xsi:type="dcterms:W3CDTF">2006-03-10T18:16:56Z</dcterms:modified>
  <cp:category/>
  <cp:version/>
  <cp:contentType/>
  <cp:contentStatus/>
</cp:coreProperties>
</file>